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060" windowHeight="124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'Sheet1'!$A$1:$D$268</definedName>
  </definedNames>
  <calcPr fullCalcOnLoad="1"/>
</workbook>
</file>

<file path=xl/sharedStrings.xml><?xml version="1.0" encoding="utf-8"?>
<sst xmlns="http://schemas.openxmlformats.org/spreadsheetml/2006/main" count="311" uniqueCount="76">
  <si>
    <t>Weight and Balance Info</t>
  </si>
  <si>
    <t>Make: Experimental (Tim Olson)</t>
  </si>
  <si>
    <t>Model: RV-10</t>
  </si>
  <si>
    <t>Serial: 40170</t>
  </si>
  <si>
    <t>Registration: N104CD</t>
  </si>
  <si>
    <t>Datum</t>
  </si>
  <si>
    <t>99.44 in forward of wing leading edge</t>
  </si>
  <si>
    <t>Design CG Range</t>
  </si>
  <si>
    <t>15-30% of wing chord, or 8.4-16.8 inches from LE or 107.84-116.24 in aft of datum</t>
  </si>
  <si>
    <t>Wing L.E.</t>
  </si>
  <si>
    <t>99.44" aft of datum</t>
  </si>
  <si>
    <t>Pilot &amp; Front Seat Passenger</t>
  </si>
  <si>
    <t>114.58" aft of datum</t>
  </si>
  <si>
    <t>Fuel</t>
  </si>
  <si>
    <t>108.9" aft of datum</t>
  </si>
  <si>
    <t>Rear Seat Passengers</t>
  </si>
  <si>
    <t>151.26" aft of datum</t>
  </si>
  <si>
    <t>Baggage</t>
  </si>
  <si>
    <t>173.5" aft of datum</t>
  </si>
  <si>
    <t>Aircraft Gross Wt.</t>
  </si>
  <si>
    <t>2700 lbs.</t>
  </si>
  <si>
    <t>Actual Empty Wt. (Subtract Oil)</t>
  </si>
  <si>
    <t>1667 lbs.</t>
  </si>
  <si>
    <t>Aircraft weighed in level flight attitude. (includes 10. Qts of oil, no fuel)</t>
  </si>
  <si>
    <t>Main wheel, right</t>
  </si>
  <si>
    <t>124.44" aft of datum</t>
  </si>
  <si>
    <t>Main wheel, left</t>
  </si>
  <si>
    <t>124.31" aft of datum</t>
  </si>
  <si>
    <t>Nose Wheel</t>
  </si>
  <si>
    <t>50.44" aft of datum</t>
  </si>
  <si>
    <t>Weight</t>
  </si>
  <si>
    <t>Arm</t>
  </si>
  <si>
    <t>Moment</t>
  </si>
  <si>
    <t>Right Wheel</t>
  </si>
  <si>
    <t>Left Wheel</t>
  </si>
  <si>
    <t>Total</t>
  </si>
  <si>
    <t>All Scenarios assume 10qts oil in sump</t>
  </si>
  <si>
    <t>C.G. Must be between 107.84 - 116.24</t>
  </si>
  <si>
    <t>Situation 1 - Full Gross</t>
  </si>
  <si>
    <t>Aircraft</t>
  </si>
  <si>
    <t>Fuel 60 gal</t>
  </si>
  <si>
    <t>Pilot</t>
  </si>
  <si>
    <t>Front Seat Passenger</t>
  </si>
  <si>
    <t>Rear Seat Passenger</t>
  </si>
  <si>
    <t>Gross Weight</t>
  </si>
  <si>
    <t>Total Moment</t>
  </si>
  <si>
    <t>In aft of Datum</t>
  </si>
  <si>
    <t>Inside of CG limit.</t>
  </si>
  <si>
    <t>Situation 2 - Min. Fuel</t>
  </si>
  <si>
    <t>Same Load as above but with minimum fuel.</t>
  </si>
  <si>
    <t>Fuel 5 gal</t>
  </si>
  <si>
    <t>Inches aft of Datum</t>
  </si>
  <si>
    <t>C.G. =</t>
  </si>
  <si>
    <t>Outside of CG limit.</t>
  </si>
  <si>
    <t>Situation 3 - Single Pilot Full Fuel</t>
  </si>
  <si>
    <t>Situation 4 - Single Pilot Low Fuel</t>
  </si>
  <si>
    <t>Situation 5 - Most Forward C.G.  - Min. Pilot Weight with No Baggage &amp; Min. Fuel</t>
  </si>
  <si>
    <t>Situation 6 - Gross Wt. With 4 FAA Passengers, 100lbs baggage, Reduced fuel</t>
  </si>
  <si>
    <t>Fuel 39.1 gal</t>
  </si>
  <si>
    <t>Outside of rear CG limit.</t>
  </si>
  <si>
    <t>Situation 7 - Gross Wt. With 4 FAA Passengers, 100lbs baggage, Minimum fuel</t>
  </si>
  <si>
    <t>Situation 8 - Gross Wt. With 4 FAA Passengers, Reduced baggage, Minimum fuel</t>
  </si>
  <si>
    <t>Situation 9 - First Flight</t>
  </si>
  <si>
    <t>Situation 10 - Most Forward CG</t>
  </si>
  <si>
    <t xml:space="preserve">Cannot get outside of Fwd CG with any standard loadings </t>
  </si>
  <si>
    <t>Situation 11 - Most Aft CG - With Minimum Fuel</t>
  </si>
  <si>
    <t>Large Baggage and Min. fuel requires small rear passengers</t>
  </si>
  <si>
    <t>Situation 12 - Numer of FAA Passengers and Baggage with Full Fuel</t>
  </si>
  <si>
    <t>3 FAA persons and large baggage permitted at Gross</t>
  </si>
  <si>
    <t>Situation 13 - Fuel permissible with 4 FAA passengers</t>
  </si>
  <si>
    <t>Fuel 55.8 gal</t>
  </si>
  <si>
    <t>55.8 gallons permissible with 4 FAA persons on board</t>
  </si>
  <si>
    <t>Situation 14 - Fuel and Passengers permissible with 150lbs baggage</t>
  </si>
  <si>
    <t>Fuel 59.2 gal</t>
  </si>
  <si>
    <t>59.2 gallons permissible - 3 FAA persons and 150 lbs. Baggage</t>
  </si>
  <si>
    <t>Situation 15 - Playing Area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</si>
</sst>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6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0" fontId="0" fillId="0" borderId="1" xfId="0" applyBorder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2" fontId="6" fillId="0" borderId="0" xfId="0" applyNumberFormat="1" applyFont="1" applyAlignment="1">
      <alignment/>
    </xf>
    <xf numFmtId="2" fontId="0" fillId="3" borderId="0" xfId="0" applyNumberFormat="1" applyFill="1" applyAlignment="1">
      <alignment horizontal="right"/>
    </xf>
    <xf numFmtId="0" fontId="6" fillId="0" borderId="0" xfId="0" applyFont="1" applyAlignment="1">
      <alignment/>
    </xf>
    <xf numFmtId="2" fontId="0" fillId="0" borderId="0" xfId="0" applyNumberFormat="1" applyFill="1" applyAlignment="1">
      <alignment horizontal="right"/>
    </xf>
    <xf numFmtId="0" fontId="4" fillId="4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2" borderId="2" xfId="0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5"/>
  <sheetViews>
    <sheetView tabSelected="1" view="pageBreakPreview" zoomScale="60" workbookViewId="0" topLeftCell="A1">
      <selection activeCell="N223" sqref="N223"/>
    </sheetView>
  </sheetViews>
  <sheetFormatPr defaultColWidth="9.140625" defaultRowHeight="12.75"/>
  <cols>
    <col min="1" max="1" width="31.7109375" style="0" customWidth="1"/>
    <col min="2" max="3" width="20.140625" style="0" customWidth="1"/>
    <col min="4" max="4" width="33.00390625" style="0" customWidth="1"/>
  </cols>
  <sheetData>
    <row r="1" spans="1:4" ht="20.25">
      <c r="A1" s="30" t="s">
        <v>0</v>
      </c>
      <c r="B1" s="31"/>
      <c r="C1" s="31"/>
      <c r="D1" s="32"/>
    </row>
    <row r="2" spans="1:4" ht="15.75">
      <c r="A2" s="1" t="s">
        <v>1</v>
      </c>
      <c r="B2" s="1"/>
      <c r="C2" s="1" t="s">
        <v>2</v>
      </c>
      <c r="D2" s="1" t="s">
        <v>3</v>
      </c>
    </row>
    <row r="3" spans="1:4" ht="15.75">
      <c r="A3" s="1" t="s">
        <v>4</v>
      </c>
      <c r="B3" s="2"/>
      <c r="C3" s="2"/>
      <c r="D3" s="2"/>
    </row>
    <row r="5" spans="1:3" ht="15.75">
      <c r="A5" s="3" t="s">
        <v>5</v>
      </c>
      <c r="C5" t="s">
        <v>6</v>
      </c>
    </row>
    <row r="6" spans="1:3" ht="51.75">
      <c r="A6" s="3" t="s">
        <v>7</v>
      </c>
      <c r="C6" s="4" t="s">
        <v>8</v>
      </c>
    </row>
    <row r="7" spans="1:3" ht="15.75">
      <c r="A7" s="3" t="s">
        <v>9</v>
      </c>
      <c r="C7" t="s">
        <v>10</v>
      </c>
    </row>
    <row r="8" spans="1:3" ht="15.75">
      <c r="A8" s="3" t="s">
        <v>11</v>
      </c>
      <c r="C8" t="s">
        <v>12</v>
      </c>
    </row>
    <row r="9" spans="1:3" ht="15.75">
      <c r="A9" s="3" t="s">
        <v>13</v>
      </c>
      <c r="C9" t="s">
        <v>14</v>
      </c>
    </row>
    <row r="10" spans="1:3" ht="15.75">
      <c r="A10" s="3" t="s">
        <v>15</v>
      </c>
      <c r="C10" t="s">
        <v>16</v>
      </c>
    </row>
    <row r="11" spans="1:3" ht="15.75">
      <c r="A11" s="3" t="s">
        <v>17</v>
      </c>
      <c r="C11" t="s">
        <v>18</v>
      </c>
    </row>
    <row r="12" spans="1:3" ht="15.75">
      <c r="A12" s="3" t="s">
        <v>19</v>
      </c>
      <c r="C12" t="s">
        <v>20</v>
      </c>
    </row>
    <row r="13" spans="1:3" ht="15.75">
      <c r="A13" s="3" t="s">
        <v>21</v>
      </c>
      <c r="C13" s="5" t="s">
        <v>22</v>
      </c>
    </row>
    <row r="15" ht="15.75">
      <c r="A15" s="3" t="s">
        <v>23</v>
      </c>
    </row>
    <row r="17" spans="1:3" ht="15.75">
      <c r="A17" s="3" t="s">
        <v>24</v>
      </c>
      <c r="C17" t="s">
        <v>25</v>
      </c>
    </row>
    <row r="18" spans="1:3" ht="15.75">
      <c r="A18" s="3" t="s">
        <v>26</v>
      </c>
      <c r="C18" t="s">
        <v>27</v>
      </c>
    </row>
    <row r="19" spans="1:3" ht="15.75">
      <c r="A19" s="3" t="s">
        <v>28</v>
      </c>
      <c r="C19" t="s">
        <v>29</v>
      </c>
    </row>
    <row r="20" ht="15.75">
      <c r="A20" s="3"/>
    </row>
    <row r="21" spans="2:4" ht="15.75">
      <c r="B21" s="6" t="s">
        <v>30</v>
      </c>
      <c r="C21" s="6" t="s">
        <v>31</v>
      </c>
      <c r="D21" s="6" t="s">
        <v>32</v>
      </c>
    </row>
    <row r="22" spans="1:4" ht="15.75">
      <c r="A22" s="3" t="s">
        <v>33</v>
      </c>
      <c r="B22">
        <v>672</v>
      </c>
      <c r="C22">
        <v>124.44</v>
      </c>
      <c r="D22">
        <f>+B22*C22</f>
        <v>83623.68</v>
      </c>
    </row>
    <row r="23" spans="1:4" ht="15.75">
      <c r="A23" s="3" t="s">
        <v>34</v>
      </c>
      <c r="B23">
        <v>655</v>
      </c>
      <c r="C23">
        <v>124.31</v>
      </c>
      <c r="D23">
        <f>+B23*C23</f>
        <v>81423.05</v>
      </c>
    </row>
    <row r="24" spans="1:4" ht="15.75">
      <c r="A24" s="1" t="s">
        <v>28</v>
      </c>
      <c r="B24" s="2">
        <v>358</v>
      </c>
      <c r="C24" s="2">
        <v>50.44</v>
      </c>
      <c r="D24" s="2">
        <f>+B24*C24</f>
        <v>18057.52</v>
      </c>
    </row>
    <row r="25" spans="1:4" ht="15.75">
      <c r="A25" s="3" t="s">
        <v>35</v>
      </c>
      <c r="B25" s="3">
        <f>SUM(B22:B24)</f>
        <v>1685</v>
      </c>
      <c r="C25" s="7">
        <f>+D25/B25</f>
        <v>108.66721068249257</v>
      </c>
      <c r="D25" s="3">
        <f>SUM(D22:D24)</f>
        <v>183104.24999999997</v>
      </c>
    </row>
    <row r="27" spans="1:4" ht="12.75">
      <c r="A27" s="8"/>
      <c r="B27" s="8"/>
      <c r="C27" s="8"/>
      <c r="D27" s="8"/>
    </row>
    <row r="28" spans="1:4" ht="15.75">
      <c r="A28" s="9" t="s">
        <v>36</v>
      </c>
      <c r="B28" s="10"/>
      <c r="C28" s="28" t="s">
        <v>37</v>
      </c>
      <c r="D28" s="29"/>
    </row>
    <row r="29" spans="1:4" ht="15.75">
      <c r="A29" s="11"/>
      <c r="B29" s="12"/>
      <c r="C29" s="13"/>
      <c r="D29" s="14"/>
    </row>
    <row r="30" ht="18">
      <c r="A30" s="15" t="s">
        <v>38</v>
      </c>
    </row>
    <row r="32" spans="2:4" ht="15.75">
      <c r="B32" s="16" t="s">
        <v>30</v>
      </c>
      <c r="C32" s="16" t="s">
        <v>31</v>
      </c>
      <c r="D32" s="16" t="s">
        <v>32</v>
      </c>
    </row>
    <row r="33" spans="1:4" ht="12.75">
      <c r="A33" t="s">
        <v>39</v>
      </c>
      <c r="B33">
        <v>1685</v>
      </c>
      <c r="C33" s="17">
        <f>+$C$25</f>
        <v>108.66721068249257</v>
      </c>
      <c r="D33">
        <f aca="true" t="shared" si="0" ref="D33:D39">B33*C33</f>
        <v>183104.24999999997</v>
      </c>
    </row>
    <row r="34" spans="1:4" ht="12.75">
      <c r="A34" t="s">
        <v>40</v>
      </c>
      <c r="B34">
        <v>360</v>
      </c>
      <c r="C34">
        <v>108.9</v>
      </c>
      <c r="D34">
        <f t="shared" si="0"/>
        <v>39204</v>
      </c>
    </row>
    <row r="35" spans="1:4" ht="12.75">
      <c r="A35" t="s">
        <v>41</v>
      </c>
      <c r="B35">
        <v>170</v>
      </c>
      <c r="C35">
        <v>114.58</v>
      </c>
      <c r="D35">
        <f t="shared" si="0"/>
        <v>19478.6</v>
      </c>
    </row>
    <row r="36" spans="1:4" ht="12.75">
      <c r="A36" t="s">
        <v>42</v>
      </c>
      <c r="B36">
        <v>170</v>
      </c>
      <c r="C36">
        <v>114.58</v>
      </c>
      <c r="D36">
        <f t="shared" si="0"/>
        <v>19478.6</v>
      </c>
    </row>
    <row r="37" spans="1:4" ht="12.75">
      <c r="A37" t="s">
        <v>43</v>
      </c>
      <c r="B37">
        <v>170</v>
      </c>
      <c r="C37">
        <v>151.26</v>
      </c>
      <c r="D37">
        <f t="shared" si="0"/>
        <v>25714.199999999997</v>
      </c>
    </row>
    <row r="38" spans="1:4" ht="12.75">
      <c r="A38" t="s">
        <v>43</v>
      </c>
      <c r="B38">
        <v>145</v>
      </c>
      <c r="C38">
        <v>151.26</v>
      </c>
      <c r="D38">
        <f t="shared" si="0"/>
        <v>21932.699999999997</v>
      </c>
    </row>
    <row r="39" spans="1:4" ht="12.75">
      <c r="A39" t="s">
        <v>17</v>
      </c>
      <c r="B39">
        <v>0</v>
      </c>
      <c r="C39">
        <v>173.5</v>
      </c>
      <c r="D39">
        <f t="shared" si="0"/>
        <v>0</v>
      </c>
    </row>
    <row r="40" spans="1:4" ht="12.75">
      <c r="A40" t="s">
        <v>44</v>
      </c>
      <c r="B40">
        <f>SUM(B33:B39)</f>
        <v>2700</v>
      </c>
      <c r="C40" t="s">
        <v>45</v>
      </c>
      <c r="D40">
        <f>SUM(D33:D39)</f>
        <v>308912.35</v>
      </c>
    </row>
    <row r="42" spans="2:4" ht="15.75">
      <c r="B42" s="16" t="s">
        <v>45</v>
      </c>
      <c r="C42" s="16" t="s">
        <v>44</v>
      </c>
      <c r="D42" s="16" t="s">
        <v>46</v>
      </c>
    </row>
    <row r="43" spans="2:4" ht="12.75">
      <c r="B43" s="18">
        <f>D40</f>
        <v>308912.35</v>
      </c>
      <c r="C43" s="18">
        <f>B40</f>
        <v>2700</v>
      </c>
      <c r="D43" s="19">
        <f>B43/C43</f>
        <v>114.41198148148148</v>
      </c>
    </row>
    <row r="44" spans="2:4" ht="12.75">
      <c r="B44" s="20"/>
      <c r="C44" s="20"/>
      <c r="D44" s="21" t="s">
        <v>47</v>
      </c>
    </row>
    <row r="45" spans="2:4" ht="12.75">
      <c r="B45" s="20"/>
      <c r="C45" s="20"/>
      <c r="D45" s="21"/>
    </row>
    <row r="46" spans="2:4" ht="12.75">
      <c r="B46" s="20"/>
      <c r="C46" s="20"/>
      <c r="D46" s="21"/>
    </row>
    <row r="47" ht="18">
      <c r="A47" s="15" t="s">
        <v>48</v>
      </c>
    </row>
    <row r="49" ht="12.75">
      <c r="A49" s="33" t="s">
        <v>49</v>
      </c>
    </row>
    <row r="50" ht="12.75">
      <c r="A50" s="33"/>
    </row>
    <row r="51" ht="12.75">
      <c r="A51" s="4"/>
    </row>
    <row r="53" spans="2:4" ht="15.75">
      <c r="B53" s="16" t="s">
        <v>30</v>
      </c>
      <c r="C53" s="16" t="s">
        <v>31</v>
      </c>
      <c r="D53" s="16" t="s">
        <v>32</v>
      </c>
    </row>
    <row r="54" spans="1:4" ht="12.75">
      <c r="A54" t="s">
        <v>39</v>
      </c>
      <c r="B54">
        <v>1685</v>
      </c>
      <c r="C54" s="17">
        <f>+$C$25</f>
        <v>108.66721068249257</v>
      </c>
      <c r="D54">
        <f aca="true" t="shared" si="1" ref="D54:D60">B54*C54</f>
        <v>183104.24999999997</v>
      </c>
    </row>
    <row r="55" spans="1:4" ht="12.75">
      <c r="A55" t="s">
        <v>50</v>
      </c>
      <c r="B55">
        <v>30</v>
      </c>
      <c r="C55">
        <v>108.9</v>
      </c>
      <c r="D55">
        <f t="shared" si="1"/>
        <v>3267</v>
      </c>
    </row>
    <row r="56" spans="1:4" ht="12.75">
      <c r="A56" t="s">
        <v>41</v>
      </c>
      <c r="B56">
        <v>170</v>
      </c>
      <c r="C56">
        <v>114.58</v>
      </c>
      <c r="D56">
        <f t="shared" si="1"/>
        <v>19478.6</v>
      </c>
    </row>
    <row r="57" spans="1:4" ht="12.75">
      <c r="A57" t="s">
        <v>42</v>
      </c>
      <c r="B57">
        <v>170</v>
      </c>
      <c r="C57">
        <v>114.58</v>
      </c>
      <c r="D57">
        <f t="shared" si="1"/>
        <v>19478.6</v>
      </c>
    </row>
    <row r="58" spans="1:4" ht="12.75">
      <c r="A58" t="s">
        <v>43</v>
      </c>
      <c r="B58">
        <v>170</v>
      </c>
      <c r="C58">
        <v>151.26</v>
      </c>
      <c r="D58">
        <f t="shared" si="1"/>
        <v>25714.199999999997</v>
      </c>
    </row>
    <row r="59" spans="1:4" ht="12.75">
      <c r="A59" t="s">
        <v>43</v>
      </c>
      <c r="B59">
        <v>170</v>
      </c>
      <c r="C59">
        <v>151.26</v>
      </c>
      <c r="D59">
        <f t="shared" si="1"/>
        <v>25714.199999999997</v>
      </c>
    </row>
    <row r="60" spans="1:4" ht="12.75">
      <c r="A60" t="s">
        <v>17</v>
      </c>
      <c r="B60">
        <v>100</v>
      </c>
      <c r="C60">
        <v>173.5</v>
      </c>
      <c r="D60">
        <f t="shared" si="1"/>
        <v>17350</v>
      </c>
    </row>
    <row r="61" spans="1:4" ht="12.75">
      <c r="A61" t="s">
        <v>44</v>
      </c>
      <c r="B61">
        <f>SUM(B54:B60)</f>
        <v>2495</v>
      </c>
      <c r="C61" t="s">
        <v>45</v>
      </c>
      <c r="D61">
        <f>SUM(D54:D60)</f>
        <v>294106.85</v>
      </c>
    </row>
    <row r="63" spans="2:4" ht="15.75">
      <c r="B63" s="16" t="s">
        <v>45</v>
      </c>
      <c r="C63" s="16" t="s">
        <v>44</v>
      </c>
      <c r="D63" s="16" t="s">
        <v>51</v>
      </c>
    </row>
    <row r="64" spans="1:4" ht="12.75">
      <c r="A64" s="18" t="s">
        <v>52</v>
      </c>
      <c r="B64" s="18">
        <f>D61</f>
        <v>294106.85</v>
      </c>
      <c r="C64" s="18">
        <f>B61</f>
        <v>2495</v>
      </c>
      <c r="D64" s="22">
        <f>B64/C64</f>
        <v>117.87849699398797</v>
      </c>
    </row>
    <row r="65" ht="12.75">
      <c r="D65" s="23" t="s">
        <v>53</v>
      </c>
    </row>
    <row r="68" ht="18">
      <c r="A68" s="15" t="s">
        <v>54</v>
      </c>
    </row>
    <row r="69" ht="18">
      <c r="A69" s="15"/>
    </row>
    <row r="71" spans="2:4" ht="15.75">
      <c r="B71" s="16" t="s">
        <v>30</v>
      </c>
      <c r="C71" s="16" t="s">
        <v>31</v>
      </c>
      <c r="D71" s="16" t="s">
        <v>32</v>
      </c>
    </row>
    <row r="72" spans="1:4" ht="12.75">
      <c r="A72" t="s">
        <v>39</v>
      </c>
      <c r="B72">
        <v>1685</v>
      </c>
      <c r="C72" s="17">
        <f>+$C$25</f>
        <v>108.66721068249257</v>
      </c>
      <c r="D72">
        <f aca="true" t="shared" si="2" ref="D72:D78">B72*C72</f>
        <v>183104.24999999997</v>
      </c>
    </row>
    <row r="73" spans="1:4" ht="12.75">
      <c r="A73" t="s">
        <v>40</v>
      </c>
      <c r="B73">
        <v>360</v>
      </c>
      <c r="C73">
        <v>108.9</v>
      </c>
      <c r="D73">
        <f t="shared" si="2"/>
        <v>39204</v>
      </c>
    </row>
    <row r="74" spans="1:4" ht="12.75">
      <c r="A74" t="s">
        <v>41</v>
      </c>
      <c r="B74">
        <v>215</v>
      </c>
      <c r="C74">
        <v>114.58</v>
      </c>
      <c r="D74">
        <f t="shared" si="2"/>
        <v>24634.7</v>
      </c>
    </row>
    <row r="75" spans="1:4" ht="12.75">
      <c r="A75" t="s">
        <v>42</v>
      </c>
      <c r="B75">
        <v>0</v>
      </c>
      <c r="C75">
        <v>114.58</v>
      </c>
      <c r="D75">
        <f t="shared" si="2"/>
        <v>0</v>
      </c>
    </row>
    <row r="76" spans="1:4" ht="12.75">
      <c r="A76" t="s">
        <v>43</v>
      </c>
      <c r="B76">
        <v>0</v>
      </c>
      <c r="C76">
        <v>151.26</v>
      </c>
      <c r="D76">
        <f t="shared" si="2"/>
        <v>0</v>
      </c>
    </row>
    <row r="77" spans="1:4" ht="12.75">
      <c r="A77" t="s">
        <v>43</v>
      </c>
      <c r="B77">
        <v>0</v>
      </c>
      <c r="C77">
        <v>151.26</v>
      </c>
      <c r="D77">
        <f t="shared" si="2"/>
        <v>0</v>
      </c>
    </row>
    <row r="78" spans="1:4" ht="12.75">
      <c r="A78" t="s">
        <v>17</v>
      </c>
      <c r="B78">
        <v>0</v>
      </c>
      <c r="C78">
        <v>173.5</v>
      </c>
      <c r="D78">
        <f t="shared" si="2"/>
        <v>0</v>
      </c>
    </row>
    <row r="79" spans="1:4" ht="12.75">
      <c r="A79" t="s">
        <v>44</v>
      </c>
      <c r="B79">
        <f>SUM(B72:B78)</f>
        <v>2260</v>
      </c>
      <c r="C79" t="s">
        <v>45</v>
      </c>
      <c r="D79">
        <f>SUM(D72:D78)</f>
        <v>246942.94999999998</v>
      </c>
    </row>
    <row r="81" spans="2:4" ht="15.75">
      <c r="B81" s="16" t="s">
        <v>45</v>
      </c>
      <c r="C81" s="16" t="s">
        <v>44</v>
      </c>
      <c r="D81" s="16" t="s">
        <v>51</v>
      </c>
    </row>
    <row r="82" spans="1:4" ht="12.75">
      <c r="A82" s="18" t="s">
        <v>52</v>
      </c>
      <c r="B82" s="18">
        <f>D79</f>
        <v>246942.94999999998</v>
      </c>
      <c r="C82" s="18">
        <f>B79</f>
        <v>2260</v>
      </c>
      <c r="D82" s="19">
        <f>B82/C82</f>
        <v>109.26679203539823</v>
      </c>
    </row>
    <row r="83" ht="12.75">
      <c r="D83" s="23" t="s">
        <v>47</v>
      </c>
    </row>
    <row r="86" ht="18">
      <c r="A86" s="15" t="s">
        <v>55</v>
      </c>
    </row>
    <row r="88" spans="2:4" ht="15.75">
      <c r="B88" s="16" t="s">
        <v>30</v>
      </c>
      <c r="C88" s="16" t="s">
        <v>31</v>
      </c>
      <c r="D88" s="16" t="s">
        <v>32</v>
      </c>
    </row>
    <row r="89" spans="1:4" ht="12.75">
      <c r="A89" t="s">
        <v>39</v>
      </c>
      <c r="B89">
        <v>1685</v>
      </c>
      <c r="C89" s="17">
        <f>+$C$25</f>
        <v>108.66721068249257</v>
      </c>
      <c r="D89">
        <f aca="true" t="shared" si="3" ref="D89:D95">B89*C89</f>
        <v>183104.24999999997</v>
      </c>
    </row>
    <row r="90" spans="1:4" ht="12.75">
      <c r="A90" t="s">
        <v>50</v>
      </c>
      <c r="B90">
        <v>30</v>
      </c>
      <c r="C90">
        <v>108.9</v>
      </c>
      <c r="D90">
        <f t="shared" si="3"/>
        <v>3267</v>
      </c>
    </row>
    <row r="91" spans="1:4" ht="12.75">
      <c r="A91" t="s">
        <v>41</v>
      </c>
      <c r="B91">
        <v>215</v>
      </c>
      <c r="C91">
        <v>114.58</v>
      </c>
      <c r="D91">
        <f t="shared" si="3"/>
        <v>24634.7</v>
      </c>
    </row>
    <row r="92" spans="1:4" ht="12.75">
      <c r="A92" t="s">
        <v>42</v>
      </c>
      <c r="B92">
        <v>0</v>
      </c>
      <c r="C92">
        <v>114.58</v>
      </c>
      <c r="D92">
        <f t="shared" si="3"/>
        <v>0</v>
      </c>
    </row>
    <row r="93" spans="1:4" ht="12.75">
      <c r="A93" t="s">
        <v>43</v>
      </c>
      <c r="B93">
        <v>0</v>
      </c>
      <c r="C93">
        <v>151.26</v>
      </c>
      <c r="D93">
        <f t="shared" si="3"/>
        <v>0</v>
      </c>
    </row>
    <row r="94" spans="1:4" ht="12.75">
      <c r="A94" t="s">
        <v>43</v>
      </c>
      <c r="B94">
        <v>0</v>
      </c>
      <c r="C94">
        <v>151.26</v>
      </c>
      <c r="D94">
        <f t="shared" si="3"/>
        <v>0</v>
      </c>
    </row>
    <row r="95" spans="1:4" ht="12.75">
      <c r="A95" t="s">
        <v>17</v>
      </c>
      <c r="B95">
        <v>0</v>
      </c>
      <c r="C95">
        <v>173.5</v>
      </c>
      <c r="D95">
        <f t="shared" si="3"/>
        <v>0</v>
      </c>
    </row>
    <row r="96" spans="1:4" ht="12.75">
      <c r="A96" t="s">
        <v>44</v>
      </c>
      <c r="B96">
        <f>SUM(B89:B95)</f>
        <v>1930</v>
      </c>
      <c r="C96" t="s">
        <v>45</v>
      </c>
      <c r="D96">
        <f>SUM(D89:D95)</f>
        <v>211005.94999999998</v>
      </c>
    </row>
    <row r="98" spans="2:4" ht="15.75">
      <c r="B98" s="16" t="s">
        <v>45</v>
      </c>
      <c r="C98" s="16" t="s">
        <v>44</v>
      </c>
      <c r="D98" s="16" t="s">
        <v>51</v>
      </c>
    </row>
    <row r="99" spans="1:4" ht="12.75">
      <c r="A99" s="18" t="s">
        <v>52</v>
      </c>
      <c r="B99" s="18">
        <f>D96</f>
        <v>211005.94999999998</v>
      </c>
      <c r="C99" s="18">
        <f>B96</f>
        <v>1930</v>
      </c>
      <c r="D99" s="19">
        <f>B99/C99</f>
        <v>109.32950777202072</v>
      </c>
    </row>
    <row r="100" ht="12.75">
      <c r="D100" s="23" t="s">
        <v>47</v>
      </c>
    </row>
    <row r="103" ht="18">
      <c r="A103" s="15" t="s">
        <v>56</v>
      </c>
    </row>
    <row r="105" spans="2:4" ht="15.75">
      <c r="B105" s="16" t="s">
        <v>30</v>
      </c>
      <c r="C105" s="16" t="s">
        <v>31</v>
      </c>
      <c r="D105" s="16" t="s">
        <v>32</v>
      </c>
    </row>
    <row r="106" spans="1:4" ht="12.75">
      <c r="A106" t="s">
        <v>39</v>
      </c>
      <c r="B106">
        <v>1685</v>
      </c>
      <c r="C106" s="17">
        <f>+$C$25</f>
        <v>108.66721068249257</v>
      </c>
      <c r="D106">
        <f aca="true" t="shared" si="4" ref="D106:D112">B106*C106</f>
        <v>183104.24999999997</v>
      </c>
    </row>
    <row r="107" spans="1:4" ht="12.75">
      <c r="A107" t="s">
        <v>50</v>
      </c>
      <c r="B107">
        <v>30</v>
      </c>
      <c r="C107">
        <v>108.9</v>
      </c>
      <c r="D107">
        <f t="shared" si="4"/>
        <v>3267</v>
      </c>
    </row>
    <row r="108" spans="1:4" ht="12.75">
      <c r="A108" t="s">
        <v>41</v>
      </c>
      <c r="B108">
        <v>10</v>
      </c>
      <c r="C108">
        <v>114.58</v>
      </c>
      <c r="D108">
        <f t="shared" si="4"/>
        <v>1145.8</v>
      </c>
    </row>
    <row r="109" spans="1:4" ht="12.75">
      <c r="A109" t="s">
        <v>42</v>
      </c>
      <c r="B109">
        <v>0</v>
      </c>
      <c r="C109">
        <v>114.58</v>
      </c>
      <c r="D109">
        <f t="shared" si="4"/>
        <v>0</v>
      </c>
    </row>
    <row r="110" spans="1:4" ht="12.75">
      <c r="A110" t="s">
        <v>43</v>
      </c>
      <c r="B110">
        <v>0</v>
      </c>
      <c r="C110">
        <v>151.26</v>
      </c>
      <c r="D110">
        <f t="shared" si="4"/>
        <v>0</v>
      </c>
    </row>
    <row r="111" spans="1:4" ht="12.75">
      <c r="A111" t="s">
        <v>43</v>
      </c>
      <c r="B111">
        <v>0</v>
      </c>
      <c r="C111">
        <v>151.26</v>
      </c>
      <c r="D111">
        <f t="shared" si="4"/>
        <v>0</v>
      </c>
    </row>
    <row r="112" spans="1:4" ht="12.75">
      <c r="A112" t="s">
        <v>17</v>
      </c>
      <c r="B112">
        <v>0</v>
      </c>
      <c r="C112">
        <v>173.5</v>
      </c>
      <c r="D112">
        <f t="shared" si="4"/>
        <v>0</v>
      </c>
    </row>
    <row r="113" spans="1:4" ht="12.75">
      <c r="A113" t="s">
        <v>44</v>
      </c>
      <c r="B113">
        <f>SUM(B106:B112)</f>
        <v>1725</v>
      </c>
      <c r="C113" t="s">
        <v>45</v>
      </c>
      <c r="D113">
        <f>SUM(D106:D112)</f>
        <v>187517.04999999996</v>
      </c>
    </row>
    <row r="115" spans="2:4" ht="15.75">
      <c r="B115" s="16" t="s">
        <v>45</v>
      </c>
      <c r="C115" s="16" t="s">
        <v>44</v>
      </c>
      <c r="D115" s="16" t="s">
        <v>51</v>
      </c>
    </row>
    <row r="116" spans="1:4" ht="12.75">
      <c r="A116" s="18" t="s">
        <v>52</v>
      </c>
      <c r="B116" s="18">
        <f>D113</f>
        <v>187517.04999999996</v>
      </c>
      <c r="C116" s="18">
        <f>B113</f>
        <v>1725</v>
      </c>
      <c r="D116" s="19">
        <f>B116/C116</f>
        <v>108.70553623188404</v>
      </c>
    </row>
    <row r="117" ht="12.75">
      <c r="D117" s="23" t="s">
        <v>47</v>
      </c>
    </row>
    <row r="120" ht="18">
      <c r="A120" s="15" t="s">
        <v>57</v>
      </c>
    </row>
    <row r="122" spans="2:4" ht="15.75">
      <c r="B122" s="16" t="s">
        <v>30</v>
      </c>
      <c r="C122" s="16" t="s">
        <v>31</v>
      </c>
      <c r="D122" s="16" t="s">
        <v>32</v>
      </c>
    </row>
    <row r="123" spans="1:4" ht="12.75">
      <c r="A123" t="s">
        <v>39</v>
      </c>
      <c r="B123">
        <v>1685</v>
      </c>
      <c r="C123" s="17">
        <f>+$C$25</f>
        <v>108.66721068249257</v>
      </c>
      <c r="D123">
        <f aca="true" t="shared" si="5" ref="D123:D129">B123*C123</f>
        <v>183104.24999999997</v>
      </c>
    </row>
    <row r="124" spans="1:4" ht="12.75">
      <c r="A124" t="s">
        <v>58</v>
      </c>
      <c r="B124">
        <v>235</v>
      </c>
      <c r="C124">
        <v>108.9</v>
      </c>
      <c r="D124">
        <f t="shared" si="5"/>
        <v>25591.5</v>
      </c>
    </row>
    <row r="125" spans="1:4" ht="12.75">
      <c r="A125" t="s">
        <v>41</v>
      </c>
      <c r="B125">
        <v>170</v>
      </c>
      <c r="C125">
        <v>114.58</v>
      </c>
      <c r="D125">
        <f t="shared" si="5"/>
        <v>19478.6</v>
      </c>
    </row>
    <row r="126" spans="1:4" ht="12.75">
      <c r="A126" t="s">
        <v>42</v>
      </c>
      <c r="B126">
        <v>170</v>
      </c>
      <c r="C126">
        <v>114.58</v>
      </c>
      <c r="D126">
        <f t="shared" si="5"/>
        <v>19478.6</v>
      </c>
    </row>
    <row r="127" spans="1:4" ht="12.75">
      <c r="A127" t="s">
        <v>43</v>
      </c>
      <c r="B127">
        <v>170</v>
      </c>
      <c r="C127">
        <v>151.26</v>
      </c>
      <c r="D127">
        <f t="shared" si="5"/>
        <v>25714.199999999997</v>
      </c>
    </row>
    <row r="128" spans="1:4" ht="12.75">
      <c r="A128" t="s">
        <v>43</v>
      </c>
      <c r="B128">
        <v>170</v>
      </c>
      <c r="C128">
        <v>151.26</v>
      </c>
      <c r="D128">
        <f t="shared" si="5"/>
        <v>25714.199999999997</v>
      </c>
    </row>
    <row r="129" spans="1:4" ht="12.75">
      <c r="A129" t="s">
        <v>17</v>
      </c>
      <c r="B129">
        <v>100</v>
      </c>
      <c r="C129">
        <v>173.5</v>
      </c>
      <c r="D129">
        <f t="shared" si="5"/>
        <v>17350</v>
      </c>
    </row>
    <row r="130" spans="1:4" ht="12.75">
      <c r="A130" t="s">
        <v>44</v>
      </c>
      <c r="B130">
        <f>SUM(B123:B129)</f>
        <v>2700</v>
      </c>
      <c r="C130" t="s">
        <v>45</v>
      </c>
      <c r="D130">
        <f>SUM(D123:D129)</f>
        <v>316431.35</v>
      </c>
    </row>
    <row r="132" spans="2:4" ht="15.75">
      <c r="B132" s="16" t="s">
        <v>45</v>
      </c>
      <c r="C132" s="16" t="s">
        <v>44</v>
      </c>
      <c r="D132" s="16" t="s">
        <v>51</v>
      </c>
    </row>
    <row r="133" spans="1:4" ht="12.75">
      <c r="A133" s="18" t="s">
        <v>52</v>
      </c>
      <c r="B133" s="18">
        <f>D130</f>
        <v>316431.35</v>
      </c>
      <c r="C133" s="18">
        <f>B130</f>
        <v>2700</v>
      </c>
      <c r="D133" s="22">
        <f>B133/C133</f>
        <v>117.19679629629628</v>
      </c>
    </row>
    <row r="134" ht="12.75">
      <c r="D134" s="23" t="s">
        <v>59</v>
      </c>
    </row>
    <row r="137" ht="18">
      <c r="A137" s="15" t="s">
        <v>60</v>
      </c>
    </row>
    <row r="139" spans="2:4" ht="15.75">
      <c r="B139" s="16" t="s">
        <v>30</v>
      </c>
      <c r="C139" s="16" t="s">
        <v>31</v>
      </c>
      <c r="D139" s="16" t="s">
        <v>32</v>
      </c>
    </row>
    <row r="140" spans="1:4" ht="12.75">
      <c r="A140" t="s">
        <v>39</v>
      </c>
      <c r="B140">
        <v>1685</v>
      </c>
      <c r="C140" s="17">
        <f>+$C$25</f>
        <v>108.66721068249257</v>
      </c>
      <c r="D140">
        <f aca="true" t="shared" si="6" ref="D140:D146">B140*C140</f>
        <v>183104.24999999997</v>
      </c>
    </row>
    <row r="141" spans="1:4" ht="12.75">
      <c r="A141" t="s">
        <v>50</v>
      </c>
      <c r="B141">
        <v>30</v>
      </c>
      <c r="C141">
        <v>108.9</v>
      </c>
      <c r="D141">
        <f t="shared" si="6"/>
        <v>3267</v>
      </c>
    </row>
    <row r="142" spans="1:4" ht="12.75">
      <c r="A142" t="s">
        <v>41</v>
      </c>
      <c r="B142">
        <v>170</v>
      </c>
      <c r="C142">
        <v>114.58</v>
      </c>
      <c r="D142">
        <f t="shared" si="6"/>
        <v>19478.6</v>
      </c>
    </row>
    <row r="143" spans="1:4" ht="12.75">
      <c r="A143" t="s">
        <v>42</v>
      </c>
      <c r="B143">
        <v>170</v>
      </c>
      <c r="C143">
        <v>114.58</v>
      </c>
      <c r="D143">
        <f t="shared" si="6"/>
        <v>19478.6</v>
      </c>
    </row>
    <row r="144" spans="1:4" ht="12.75">
      <c r="A144" t="s">
        <v>43</v>
      </c>
      <c r="B144">
        <v>170</v>
      </c>
      <c r="C144">
        <v>151.26</v>
      </c>
      <c r="D144">
        <f t="shared" si="6"/>
        <v>25714.199999999997</v>
      </c>
    </row>
    <row r="145" spans="1:4" ht="12.75">
      <c r="A145" t="s">
        <v>43</v>
      </c>
      <c r="B145">
        <v>170</v>
      </c>
      <c r="C145">
        <v>151.26</v>
      </c>
      <c r="D145">
        <f t="shared" si="6"/>
        <v>25714.199999999997</v>
      </c>
    </row>
    <row r="146" spans="1:4" ht="12.75">
      <c r="A146" t="s">
        <v>17</v>
      </c>
      <c r="B146">
        <v>100</v>
      </c>
      <c r="C146">
        <v>173.5</v>
      </c>
      <c r="D146">
        <f t="shared" si="6"/>
        <v>17350</v>
      </c>
    </row>
    <row r="147" spans="1:4" ht="12.75">
      <c r="A147" t="s">
        <v>44</v>
      </c>
      <c r="B147">
        <f>SUM(B140:B146)</f>
        <v>2495</v>
      </c>
      <c r="C147" t="s">
        <v>45</v>
      </c>
      <c r="D147">
        <f>SUM(D140:D146)</f>
        <v>294106.85</v>
      </c>
    </row>
    <row r="149" spans="2:4" ht="15.75">
      <c r="B149" s="16" t="s">
        <v>45</v>
      </c>
      <c r="C149" s="16" t="s">
        <v>44</v>
      </c>
      <c r="D149" s="16" t="s">
        <v>51</v>
      </c>
    </row>
    <row r="150" spans="1:4" ht="12.75">
      <c r="A150" s="18" t="s">
        <v>52</v>
      </c>
      <c r="B150" s="18">
        <f>D147</f>
        <v>294106.85</v>
      </c>
      <c r="C150" s="18">
        <f>B147</f>
        <v>2495</v>
      </c>
      <c r="D150" s="22">
        <f>B150/C150</f>
        <v>117.87849699398797</v>
      </c>
    </row>
    <row r="151" ht="12.75">
      <c r="D151" s="23" t="s">
        <v>59</v>
      </c>
    </row>
    <row r="154" ht="18">
      <c r="A154" s="15" t="s">
        <v>61</v>
      </c>
    </row>
    <row r="156" spans="2:4" ht="15.75">
      <c r="B156" s="16" t="s">
        <v>30</v>
      </c>
      <c r="C156" s="16" t="s">
        <v>31</v>
      </c>
      <c r="D156" s="16" t="s">
        <v>32</v>
      </c>
    </row>
    <row r="157" spans="1:4" ht="12.75">
      <c r="A157" t="s">
        <v>39</v>
      </c>
      <c r="B157">
        <v>1685</v>
      </c>
      <c r="C157" s="17">
        <f>+$C$25</f>
        <v>108.66721068249257</v>
      </c>
      <c r="D157">
        <f aca="true" t="shared" si="7" ref="D157:D163">B157*C157</f>
        <v>183104.24999999997</v>
      </c>
    </row>
    <row r="158" spans="1:4" ht="12.75">
      <c r="A158" t="s">
        <v>50</v>
      </c>
      <c r="B158">
        <v>30</v>
      </c>
      <c r="C158">
        <v>108.9</v>
      </c>
      <c r="D158">
        <f t="shared" si="7"/>
        <v>3267</v>
      </c>
    </row>
    <row r="159" spans="1:4" ht="12.75">
      <c r="A159" t="s">
        <v>41</v>
      </c>
      <c r="B159">
        <v>170</v>
      </c>
      <c r="C159">
        <v>114.58</v>
      </c>
      <c r="D159">
        <f t="shared" si="7"/>
        <v>19478.6</v>
      </c>
    </row>
    <row r="160" spans="1:4" ht="12.75">
      <c r="A160" t="s">
        <v>42</v>
      </c>
      <c r="B160">
        <v>170</v>
      </c>
      <c r="C160">
        <v>114.58</v>
      </c>
      <c r="D160">
        <f t="shared" si="7"/>
        <v>19478.6</v>
      </c>
    </row>
    <row r="161" spans="1:4" ht="12.75">
      <c r="A161" t="s">
        <v>43</v>
      </c>
      <c r="B161">
        <v>170</v>
      </c>
      <c r="C161">
        <v>151.26</v>
      </c>
      <c r="D161">
        <f t="shared" si="7"/>
        <v>25714.199999999997</v>
      </c>
    </row>
    <row r="162" spans="1:4" ht="12.75">
      <c r="A162" t="s">
        <v>43</v>
      </c>
      <c r="B162">
        <v>170</v>
      </c>
      <c r="C162">
        <v>151.26</v>
      </c>
      <c r="D162">
        <f t="shared" si="7"/>
        <v>25714.199999999997</v>
      </c>
    </row>
    <row r="163" spans="1:4" ht="12.75">
      <c r="A163" t="s">
        <v>17</v>
      </c>
      <c r="B163">
        <v>28</v>
      </c>
      <c r="C163">
        <v>173.5</v>
      </c>
      <c r="D163">
        <f t="shared" si="7"/>
        <v>4858</v>
      </c>
    </row>
    <row r="164" spans="1:4" ht="12.75">
      <c r="A164" t="s">
        <v>44</v>
      </c>
      <c r="B164">
        <f>SUM(B157:B163)</f>
        <v>2423</v>
      </c>
      <c r="C164" t="s">
        <v>45</v>
      </c>
      <c r="D164">
        <f>SUM(D157:D163)</f>
        <v>281614.85</v>
      </c>
    </row>
    <row r="166" spans="2:4" ht="15.75">
      <c r="B166" s="16" t="s">
        <v>45</v>
      </c>
      <c r="C166" s="16" t="s">
        <v>44</v>
      </c>
      <c r="D166" s="16" t="s">
        <v>51</v>
      </c>
    </row>
    <row r="167" spans="1:4" ht="12.75">
      <c r="A167" s="18" t="s">
        <v>52</v>
      </c>
      <c r="B167" s="18">
        <f>D164</f>
        <v>281614.85</v>
      </c>
      <c r="C167" s="18">
        <f>B164</f>
        <v>2423</v>
      </c>
      <c r="D167" s="24">
        <f>B167/C167</f>
        <v>116.22569129178703</v>
      </c>
    </row>
    <row r="168" ht="12.75">
      <c r="D168" s="23" t="s">
        <v>47</v>
      </c>
    </row>
    <row r="171" ht="18">
      <c r="A171" s="15" t="s">
        <v>62</v>
      </c>
    </row>
    <row r="173" spans="2:4" ht="15.75">
      <c r="B173" s="16" t="s">
        <v>30</v>
      </c>
      <c r="C173" s="16" t="s">
        <v>31</v>
      </c>
      <c r="D173" s="16" t="s">
        <v>32</v>
      </c>
    </row>
    <row r="174" spans="1:4" ht="12.75">
      <c r="A174" t="s">
        <v>39</v>
      </c>
      <c r="B174">
        <v>1685</v>
      </c>
      <c r="C174" s="17">
        <f>+$C$25</f>
        <v>108.66721068249257</v>
      </c>
      <c r="D174">
        <f>B174*C174</f>
        <v>183104.24999999997</v>
      </c>
    </row>
    <row r="175" spans="1:4" ht="12.75">
      <c r="A175" t="s">
        <v>40</v>
      </c>
      <c r="B175">
        <v>360</v>
      </c>
      <c r="C175">
        <v>108.9</v>
      </c>
      <c r="D175">
        <f>B175*C175</f>
        <v>39204</v>
      </c>
    </row>
    <row r="176" spans="1:4" ht="12.75">
      <c r="A176" t="s">
        <v>41</v>
      </c>
      <c r="B176">
        <v>210</v>
      </c>
      <c r="C176">
        <v>114.58</v>
      </c>
      <c r="D176">
        <f>B176*C176</f>
        <v>24061.8</v>
      </c>
    </row>
    <row r="177" spans="1:4" ht="12.75">
      <c r="A177" t="s">
        <v>17</v>
      </c>
      <c r="B177">
        <v>100</v>
      </c>
      <c r="C177">
        <v>173.5</v>
      </c>
      <c r="D177">
        <f>B177*C177</f>
        <v>17350</v>
      </c>
    </row>
    <row r="178" spans="1:4" ht="12.75">
      <c r="A178" t="s">
        <v>44</v>
      </c>
      <c r="B178">
        <f>SUM(B174:B177)</f>
        <v>2355</v>
      </c>
      <c r="C178" t="s">
        <v>45</v>
      </c>
      <c r="D178">
        <f>SUM(D174:D177)</f>
        <v>263720.04999999993</v>
      </c>
    </row>
    <row r="180" spans="2:4" ht="15.75">
      <c r="B180" s="16" t="s">
        <v>45</v>
      </c>
      <c r="C180" s="16" t="s">
        <v>44</v>
      </c>
      <c r="D180" s="16" t="s">
        <v>46</v>
      </c>
    </row>
    <row r="181" spans="2:4" ht="12.75">
      <c r="B181" s="18">
        <f>D178</f>
        <v>263720.04999999993</v>
      </c>
      <c r="C181" s="18">
        <f>B178</f>
        <v>2355</v>
      </c>
      <c r="D181" s="19">
        <f>B181/C181</f>
        <v>111.98303609341824</v>
      </c>
    </row>
    <row r="182" spans="2:4" ht="12.75">
      <c r="B182" s="20"/>
      <c r="C182" s="20"/>
      <c r="D182" s="21" t="s">
        <v>47</v>
      </c>
    </row>
    <row r="183" spans="2:4" ht="12.75">
      <c r="B183" s="20"/>
      <c r="C183" s="20"/>
      <c r="D183" s="21"/>
    </row>
    <row r="184" spans="2:4" ht="12.75">
      <c r="B184" s="20"/>
      <c r="C184" s="20"/>
      <c r="D184" s="21"/>
    </row>
    <row r="185" ht="18">
      <c r="A185" s="15" t="s">
        <v>63</v>
      </c>
    </row>
    <row r="187" spans="2:4" ht="15.75">
      <c r="B187" s="16" t="s">
        <v>30</v>
      </c>
      <c r="C187" s="16" t="s">
        <v>31</v>
      </c>
      <c r="D187" s="16" t="s">
        <v>32</v>
      </c>
    </row>
    <row r="188" spans="1:4" ht="12.75">
      <c r="A188" t="s">
        <v>39</v>
      </c>
      <c r="B188">
        <v>1685</v>
      </c>
      <c r="C188" s="17">
        <f>+$C$25</f>
        <v>108.66721068249257</v>
      </c>
      <c r="D188">
        <f aca="true" t="shared" si="8" ref="D188:D194">B188*C188</f>
        <v>183104.24999999997</v>
      </c>
    </row>
    <row r="189" spans="1:4" ht="12.75">
      <c r="A189" t="s">
        <v>40</v>
      </c>
      <c r="B189">
        <v>360</v>
      </c>
      <c r="C189">
        <v>108.9</v>
      </c>
      <c r="D189">
        <f t="shared" si="8"/>
        <v>39204</v>
      </c>
    </row>
    <row r="190" spans="1:4" ht="12.75">
      <c r="A190" t="s">
        <v>41</v>
      </c>
      <c r="B190">
        <v>0</v>
      </c>
      <c r="C190">
        <v>114.58</v>
      </c>
      <c r="D190">
        <f t="shared" si="8"/>
        <v>0</v>
      </c>
    </row>
    <row r="191" spans="1:4" ht="12.75">
      <c r="A191" t="s">
        <v>42</v>
      </c>
      <c r="B191">
        <v>0</v>
      </c>
      <c r="C191">
        <v>114.58</v>
      </c>
      <c r="D191">
        <f t="shared" si="8"/>
        <v>0</v>
      </c>
    </row>
    <row r="192" spans="1:4" ht="12.75">
      <c r="A192" t="s">
        <v>43</v>
      </c>
      <c r="B192">
        <v>0</v>
      </c>
      <c r="C192">
        <v>151.26</v>
      </c>
      <c r="D192">
        <f t="shared" si="8"/>
        <v>0</v>
      </c>
    </row>
    <row r="193" spans="1:4" ht="12.75">
      <c r="A193" t="s">
        <v>43</v>
      </c>
      <c r="B193">
        <v>0</v>
      </c>
      <c r="C193">
        <v>151.26</v>
      </c>
      <c r="D193">
        <f t="shared" si="8"/>
        <v>0</v>
      </c>
    </row>
    <row r="194" spans="1:4" ht="12.75">
      <c r="A194" t="s">
        <v>17</v>
      </c>
      <c r="B194">
        <v>0</v>
      </c>
      <c r="C194">
        <v>173.5</v>
      </c>
      <c r="D194">
        <f t="shared" si="8"/>
        <v>0</v>
      </c>
    </row>
    <row r="195" spans="1:4" ht="12.75">
      <c r="A195" t="s">
        <v>44</v>
      </c>
      <c r="B195">
        <f>SUM(B188:B194)</f>
        <v>2045</v>
      </c>
      <c r="C195" t="s">
        <v>45</v>
      </c>
      <c r="D195">
        <f>SUM(D188:D194)</f>
        <v>222308.24999999997</v>
      </c>
    </row>
    <row r="197" spans="2:4" ht="15.75">
      <c r="B197" s="16" t="s">
        <v>45</v>
      </c>
      <c r="C197" s="16" t="s">
        <v>44</v>
      </c>
      <c r="D197" s="16" t="s">
        <v>51</v>
      </c>
    </row>
    <row r="198" spans="1:4" ht="12.75">
      <c r="A198" s="18" t="s">
        <v>52</v>
      </c>
      <c r="B198" s="18">
        <f>D195</f>
        <v>222308.24999999997</v>
      </c>
      <c r="C198" s="18">
        <f>B195</f>
        <v>2045</v>
      </c>
      <c r="D198" s="24">
        <f>B198/C198</f>
        <v>108.70819070904643</v>
      </c>
    </row>
    <row r="199" ht="12.75">
      <c r="D199" s="23" t="s">
        <v>47</v>
      </c>
    </row>
    <row r="200" spans="2:4" ht="15.75">
      <c r="B200" s="25" t="s">
        <v>64</v>
      </c>
      <c r="C200" s="26"/>
      <c r="D200" s="27"/>
    </row>
    <row r="202" ht="18">
      <c r="A202" s="15" t="s">
        <v>65</v>
      </c>
    </row>
    <row r="204" spans="2:4" ht="15.75">
      <c r="B204" s="16" t="s">
        <v>30</v>
      </c>
      <c r="C204" s="16" t="s">
        <v>31</v>
      </c>
      <c r="D204" s="16" t="s">
        <v>32</v>
      </c>
    </row>
    <row r="205" spans="1:4" ht="12.75">
      <c r="A205" t="s">
        <v>39</v>
      </c>
      <c r="B205">
        <v>1685</v>
      </c>
      <c r="C205" s="17">
        <f>+$C$25</f>
        <v>108.66721068249257</v>
      </c>
      <c r="D205">
        <f aca="true" t="shared" si="9" ref="D205:D211">B205*C205</f>
        <v>183104.24999999997</v>
      </c>
    </row>
    <row r="206" spans="1:4" ht="12.75">
      <c r="A206" t="s">
        <v>50</v>
      </c>
      <c r="B206">
        <v>30</v>
      </c>
      <c r="C206">
        <v>108.9</v>
      </c>
      <c r="D206">
        <f t="shared" si="9"/>
        <v>3267</v>
      </c>
    </row>
    <row r="207" spans="1:4" ht="12.75">
      <c r="A207" t="s">
        <v>41</v>
      </c>
      <c r="B207">
        <v>170</v>
      </c>
      <c r="C207">
        <v>114.58</v>
      </c>
      <c r="D207">
        <f t="shared" si="9"/>
        <v>19478.6</v>
      </c>
    </row>
    <row r="208" spans="1:4" ht="12.75">
      <c r="A208" t="s">
        <v>42</v>
      </c>
      <c r="B208">
        <v>170</v>
      </c>
      <c r="C208">
        <v>114.58</v>
      </c>
      <c r="D208">
        <f t="shared" si="9"/>
        <v>19478.6</v>
      </c>
    </row>
    <row r="209" spans="1:4" ht="12.75">
      <c r="A209" t="s">
        <v>43</v>
      </c>
      <c r="B209">
        <v>111</v>
      </c>
      <c r="C209">
        <v>151.26</v>
      </c>
      <c r="D209">
        <f t="shared" si="9"/>
        <v>16789.86</v>
      </c>
    </row>
    <row r="210" spans="1:4" ht="12.75">
      <c r="A210" t="s">
        <v>43</v>
      </c>
      <c r="B210">
        <v>111</v>
      </c>
      <c r="C210">
        <v>151.26</v>
      </c>
      <c r="D210">
        <f t="shared" si="9"/>
        <v>16789.86</v>
      </c>
    </row>
    <row r="211" spans="1:4" ht="12.75">
      <c r="A211" t="s">
        <v>17</v>
      </c>
      <c r="B211">
        <v>100</v>
      </c>
      <c r="C211">
        <v>173.5</v>
      </c>
      <c r="D211">
        <f t="shared" si="9"/>
        <v>17350</v>
      </c>
    </row>
    <row r="212" spans="1:4" ht="12.75">
      <c r="A212" t="s">
        <v>44</v>
      </c>
      <c r="B212">
        <f>SUM(B205:B211)</f>
        <v>2377</v>
      </c>
      <c r="C212" t="s">
        <v>45</v>
      </c>
      <c r="D212">
        <f>SUM(D205:D211)</f>
        <v>276258.17</v>
      </c>
    </row>
    <row r="214" spans="2:4" ht="15.75">
      <c r="B214" s="16" t="s">
        <v>45</v>
      </c>
      <c r="C214" s="16" t="s">
        <v>44</v>
      </c>
      <c r="D214" s="16" t="s">
        <v>51</v>
      </c>
    </row>
    <row r="215" spans="1:4" ht="12.75">
      <c r="A215" s="18" t="s">
        <v>52</v>
      </c>
      <c r="B215" s="18">
        <f>D212</f>
        <v>276258.17</v>
      </c>
      <c r="C215" s="18">
        <f>B212</f>
        <v>2377</v>
      </c>
      <c r="D215" s="24">
        <f>B215/C215</f>
        <v>116.22135885570046</v>
      </c>
    </row>
    <row r="216" ht="12.75">
      <c r="D216" s="23" t="s">
        <v>47</v>
      </c>
    </row>
    <row r="217" spans="2:4" ht="15.75">
      <c r="B217" s="25" t="s">
        <v>66</v>
      </c>
      <c r="C217" s="26"/>
      <c r="D217" s="27"/>
    </row>
    <row r="219" ht="18">
      <c r="A219" s="15" t="s">
        <v>67</v>
      </c>
    </row>
    <row r="221" spans="2:4" ht="15.75">
      <c r="B221" s="16" t="s">
        <v>30</v>
      </c>
      <c r="C221" s="16" t="s">
        <v>31</v>
      </c>
      <c r="D221" s="16" t="s">
        <v>32</v>
      </c>
    </row>
    <row r="222" spans="1:4" ht="12.75">
      <c r="A222" t="s">
        <v>39</v>
      </c>
      <c r="B222">
        <v>1685</v>
      </c>
      <c r="C222" s="17">
        <f>+$C$25</f>
        <v>108.66721068249257</v>
      </c>
      <c r="D222">
        <f aca="true" t="shared" si="10" ref="D222:D228">B222*C222</f>
        <v>183104.24999999997</v>
      </c>
    </row>
    <row r="223" spans="1:4" ht="12.75">
      <c r="A223" t="s">
        <v>40</v>
      </c>
      <c r="B223">
        <v>360</v>
      </c>
      <c r="C223">
        <v>108.9</v>
      </c>
      <c r="D223">
        <f t="shared" si="10"/>
        <v>39204</v>
      </c>
    </row>
    <row r="224" spans="1:4" ht="12.75">
      <c r="A224" t="s">
        <v>41</v>
      </c>
      <c r="B224">
        <v>170</v>
      </c>
      <c r="C224">
        <v>114.58</v>
      </c>
      <c r="D224">
        <f t="shared" si="10"/>
        <v>19478.6</v>
      </c>
    </row>
    <row r="225" spans="1:4" ht="12.75">
      <c r="A225" t="s">
        <v>42</v>
      </c>
      <c r="B225">
        <v>170</v>
      </c>
      <c r="C225">
        <v>114.58</v>
      </c>
      <c r="D225">
        <f t="shared" si="10"/>
        <v>19478.6</v>
      </c>
    </row>
    <row r="226" spans="1:4" ht="12.75">
      <c r="A226" t="s">
        <v>43</v>
      </c>
      <c r="B226">
        <v>170</v>
      </c>
      <c r="C226">
        <v>151.26</v>
      </c>
      <c r="D226">
        <f t="shared" si="10"/>
        <v>25714.199999999997</v>
      </c>
    </row>
    <row r="227" spans="1:4" ht="12.75">
      <c r="A227" t="s">
        <v>43</v>
      </c>
      <c r="B227">
        <v>0</v>
      </c>
      <c r="C227">
        <v>151.26</v>
      </c>
      <c r="D227">
        <f t="shared" si="10"/>
        <v>0</v>
      </c>
    </row>
    <row r="228" spans="1:4" ht="12.75">
      <c r="A228" t="s">
        <v>17</v>
      </c>
      <c r="B228">
        <v>145</v>
      </c>
      <c r="C228">
        <v>173.5</v>
      </c>
      <c r="D228">
        <f t="shared" si="10"/>
        <v>25157.5</v>
      </c>
    </row>
    <row r="229" spans="1:4" ht="12.75">
      <c r="A229" t="s">
        <v>44</v>
      </c>
      <c r="B229">
        <f>SUM(B222:B228)</f>
        <v>2700</v>
      </c>
      <c r="C229" t="s">
        <v>45</v>
      </c>
      <c r="D229">
        <f>SUM(D222:D228)</f>
        <v>312137.14999999997</v>
      </c>
    </row>
    <row r="231" spans="2:4" ht="15.75">
      <c r="B231" s="16" t="s">
        <v>45</v>
      </c>
      <c r="C231" s="16" t="s">
        <v>44</v>
      </c>
      <c r="D231" s="16" t="s">
        <v>51</v>
      </c>
    </row>
    <row r="232" spans="1:4" ht="12.75">
      <c r="A232" s="18" t="s">
        <v>52</v>
      </c>
      <c r="B232" s="18">
        <f>D229</f>
        <v>312137.14999999997</v>
      </c>
      <c r="C232" s="18">
        <f>B229</f>
        <v>2700</v>
      </c>
      <c r="D232" s="24">
        <f>B232/C232</f>
        <v>115.60635185185184</v>
      </c>
    </row>
    <row r="233" ht="12.75">
      <c r="D233" s="23" t="s">
        <v>47</v>
      </c>
    </row>
    <row r="234" spans="2:4" ht="15.75">
      <c r="B234" s="25" t="s">
        <v>68</v>
      </c>
      <c r="C234" s="26"/>
      <c r="D234" s="27"/>
    </row>
    <row r="236" ht="18">
      <c r="A236" s="15" t="s">
        <v>69</v>
      </c>
    </row>
    <row r="238" spans="2:4" ht="15.75">
      <c r="B238" s="16" t="s">
        <v>30</v>
      </c>
      <c r="C238" s="16" t="s">
        <v>31</v>
      </c>
      <c r="D238" s="16" t="s">
        <v>32</v>
      </c>
    </row>
    <row r="239" spans="1:4" ht="12.75">
      <c r="A239" t="s">
        <v>39</v>
      </c>
      <c r="B239">
        <v>1685</v>
      </c>
      <c r="C239" s="17">
        <f>+$C$25</f>
        <v>108.66721068249257</v>
      </c>
      <c r="D239">
        <f aca="true" t="shared" si="11" ref="D239:D245">B239*C239</f>
        <v>183104.24999999997</v>
      </c>
    </row>
    <row r="240" spans="1:4" ht="12.75">
      <c r="A240" t="s">
        <v>70</v>
      </c>
      <c r="B240">
        <v>335</v>
      </c>
      <c r="C240">
        <v>108.9</v>
      </c>
      <c r="D240">
        <f t="shared" si="11"/>
        <v>36481.5</v>
      </c>
    </row>
    <row r="241" spans="1:4" ht="12.75">
      <c r="A241" t="s">
        <v>41</v>
      </c>
      <c r="B241">
        <v>170</v>
      </c>
      <c r="C241">
        <v>114.58</v>
      </c>
      <c r="D241">
        <f t="shared" si="11"/>
        <v>19478.6</v>
      </c>
    </row>
    <row r="242" spans="1:4" ht="12.75">
      <c r="A242" t="s">
        <v>42</v>
      </c>
      <c r="B242">
        <v>170</v>
      </c>
      <c r="C242">
        <v>114.58</v>
      </c>
      <c r="D242">
        <f t="shared" si="11"/>
        <v>19478.6</v>
      </c>
    </row>
    <row r="243" spans="1:4" ht="12.75">
      <c r="A243" t="s">
        <v>43</v>
      </c>
      <c r="B243">
        <v>170</v>
      </c>
      <c r="C243">
        <v>151.26</v>
      </c>
      <c r="D243">
        <f t="shared" si="11"/>
        <v>25714.199999999997</v>
      </c>
    </row>
    <row r="244" spans="1:4" ht="12.75">
      <c r="A244" t="s">
        <v>43</v>
      </c>
      <c r="B244">
        <v>170</v>
      </c>
      <c r="C244">
        <v>151.26</v>
      </c>
      <c r="D244">
        <f t="shared" si="11"/>
        <v>25714.199999999997</v>
      </c>
    </row>
    <row r="245" spans="1:4" ht="12.75">
      <c r="A245" t="s">
        <v>17</v>
      </c>
      <c r="B245">
        <v>0</v>
      </c>
      <c r="C245">
        <v>173.5</v>
      </c>
      <c r="D245">
        <f t="shared" si="11"/>
        <v>0</v>
      </c>
    </row>
    <row r="246" spans="1:4" ht="12.75">
      <c r="A246" t="s">
        <v>44</v>
      </c>
      <c r="B246">
        <f>SUM(B239:B245)</f>
        <v>2700</v>
      </c>
      <c r="C246" t="s">
        <v>45</v>
      </c>
      <c r="D246">
        <f>SUM(D239:D245)</f>
        <v>309971.35</v>
      </c>
    </row>
    <row r="248" spans="2:4" ht="15.75">
      <c r="B248" s="16" t="s">
        <v>45</v>
      </c>
      <c r="C248" s="16" t="s">
        <v>44</v>
      </c>
      <c r="D248" s="16" t="s">
        <v>51</v>
      </c>
    </row>
    <row r="249" spans="1:4" ht="12.75">
      <c r="A249" s="18" t="s">
        <v>52</v>
      </c>
      <c r="B249" s="18">
        <f>D246</f>
        <v>309971.35</v>
      </c>
      <c r="C249" s="18">
        <f>B246</f>
        <v>2700</v>
      </c>
      <c r="D249" s="24">
        <f>B249/C249</f>
        <v>114.80420370370369</v>
      </c>
    </row>
    <row r="250" ht="12.75">
      <c r="D250" s="23" t="s">
        <v>47</v>
      </c>
    </row>
    <row r="251" spans="2:4" ht="15.75">
      <c r="B251" s="25" t="s">
        <v>71</v>
      </c>
      <c r="C251" s="26"/>
      <c r="D251" s="27"/>
    </row>
    <row r="253" ht="18">
      <c r="A253" s="15" t="s">
        <v>72</v>
      </c>
    </row>
    <row r="255" spans="2:4" ht="15.75">
      <c r="B255" s="16" t="s">
        <v>30</v>
      </c>
      <c r="C255" s="16" t="s">
        <v>31</v>
      </c>
      <c r="D255" s="16" t="s">
        <v>32</v>
      </c>
    </row>
    <row r="256" spans="1:4" ht="12.75">
      <c r="A256" t="s">
        <v>39</v>
      </c>
      <c r="B256">
        <v>1685</v>
      </c>
      <c r="C256" s="17">
        <f>+$C$25</f>
        <v>108.66721068249257</v>
      </c>
      <c r="D256">
        <f aca="true" t="shared" si="12" ref="D256:D262">B256*C256</f>
        <v>183104.24999999997</v>
      </c>
    </row>
    <row r="257" spans="1:4" ht="12.75">
      <c r="A257" t="s">
        <v>73</v>
      </c>
      <c r="B257">
        <v>355</v>
      </c>
      <c r="C257">
        <v>108.9</v>
      </c>
      <c r="D257">
        <f t="shared" si="12"/>
        <v>38659.5</v>
      </c>
    </row>
    <row r="258" spans="1:4" ht="12.75">
      <c r="A258" t="s">
        <v>41</v>
      </c>
      <c r="B258">
        <v>170</v>
      </c>
      <c r="C258">
        <v>114.58</v>
      </c>
      <c r="D258">
        <f t="shared" si="12"/>
        <v>19478.6</v>
      </c>
    </row>
    <row r="259" spans="1:4" ht="12.75">
      <c r="A259" t="s">
        <v>42</v>
      </c>
      <c r="B259">
        <v>170</v>
      </c>
      <c r="C259">
        <v>114.58</v>
      </c>
      <c r="D259">
        <f t="shared" si="12"/>
        <v>19478.6</v>
      </c>
    </row>
    <row r="260" spans="1:4" ht="12.75">
      <c r="A260" t="s">
        <v>43</v>
      </c>
      <c r="B260">
        <v>170</v>
      </c>
      <c r="C260">
        <v>151.26</v>
      </c>
      <c r="D260">
        <f t="shared" si="12"/>
        <v>25714.199999999997</v>
      </c>
    </row>
    <row r="261" spans="1:4" ht="12.75">
      <c r="A261" t="s">
        <v>43</v>
      </c>
      <c r="B261">
        <v>0</v>
      </c>
      <c r="C261">
        <v>151.26</v>
      </c>
      <c r="D261">
        <f t="shared" si="12"/>
        <v>0</v>
      </c>
    </row>
    <row r="262" spans="1:4" ht="12.75">
      <c r="A262" t="s">
        <v>17</v>
      </c>
      <c r="B262">
        <v>150</v>
      </c>
      <c r="C262">
        <v>173.5</v>
      </c>
      <c r="D262">
        <f t="shared" si="12"/>
        <v>26025</v>
      </c>
    </row>
    <row r="263" spans="1:4" ht="12.75">
      <c r="A263" t="s">
        <v>44</v>
      </c>
      <c r="B263">
        <f>SUM(B256:B262)</f>
        <v>2700</v>
      </c>
      <c r="C263" t="s">
        <v>45</v>
      </c>
      <c r="D263">
        <f>SUM(D256:D262)</f>
        <v>312460.14999999997</v>
      </c>
    </row>
    <row r="265" spans="2:4" ht="15.75">
      <c r="B265" s="16" t="s">
        <v>45</v>
      </c>
      <c r="C265" s="16" t="s">
        <v>44</v>
      </c>
      <c r="D265" s="16" t="s">
        <v>51</v>
      </c>
    </row>
    <row r="266" spans="1:4" ht="12.75">
      <c r="A266" s="18" t="s">
        <v>52</v>
      </c>
      <c r="B266" s="18">
        <f>D263</f>
        <v>312460.14999999997</v>
      </c>
      <c r="C266" s="18">
        <f>B263</f>
        <v>2700</v>
      </c>
      <c r="D266" s="24">
        <f>B266/C266</f>
        <v>115.72598148148147</v>
      </c>
    </row>
    <row r="267" ht="12.75">
      <c r="D267" s="23" t="s">
        <v>47</v>
      </c>
    </row>
    <row r="268" spans="2:4" ht="15.75">
      <c r="B268" s="25" t="s">
        <v>74</v>
      </c>
      <c r="C268" s="26"/>
      <c r="D268" s="27"/>
    </row>
    <row r="270" ht="18">
      <c r="A270" s="15" t="s">
        <v>75</v>
      </c>
    </row>
    <row r="272" spans="2:4" ht="15.75">
      <c r="B272" s="16" t="s">
        <v>30</v>
      </c>
      <c r="C272" s="16" t="s">
        <v>31</v>
      </c>
      <c r="D272" s="16" t="s">
        <v>32</v>
      </c>
    </row>
    <row r="273" spans="1:4" ht="12.75">
      <c r="A273" t="s">
        <v>39</v>
      </c>
      <c r="B273">
        <v>1685</v>
      </c>
      <c r="C273" s="17">
        <f>+$C$25</f>
        <v>108.66721068249257</v>
      </c>
      <c r="D273">
        <f aca="true" t="shared" si="13" ref="D273:D279">B273*C273</f>
        <v>183104.24999999997</v>
      </c>
    </row>
    <row r="274" spans="1:4" ht="12.75">
      <c r="A274" t="s">
        <v>73</v>
      </c>
      <c r="B274">
        <v>360</v>
      </c>
      <c r="C274">
        <v>108.9</v>
      </c>
      <c r="D274">
        <f t="shared" si="13"/>
        <v>39204</v>
      </c>
    </row>
    <row r="275" spans="1:4" ht="12.75">
      <c r="A275" t="s">
        <v>41</v>
      </c>
      <c r="C275">
        <v>114.58</v>
      </c>
      <c r="D275">
        <f t="shared" si="13"/>
        <v>0</v>
      </c>
    </row>
    <row r="276" spans="1:4" ht="12.75">
      <c r="A276" t="s">
        <v>42</v>
      </c>
      <c r="C276">
        <v>114.58</v>
      </c>
      <c r="D276">
        <f t="shared" si="13"/>
        <v>0</v>
      </c>
    </row>
    <row r="277" spans="1:4" ht="12.75">
      <c r="A277" t="s">
        <v>43</v>
      </c>
      <c r="C277">
        <v>151.26</v>
      </c>
      <c r="D277">
        <f t="shared" si="13"/>
        <v>0</v>
      </c>
    </row>
    <row r="278" spans="1:4" ht="12.75">
      <c r="A278" t="s">
        <v>43</v>
      </c>
      <c r="C278">
        <v>151.26</v>
      </c>
      <c r="D278">
        <f t="shared" si="13"/>
        <v>0</v>
      </c>
    </row>
    <row r="279" spans="1:4" ht="12.75">
      <c r="A279" t="s">
        <v>17</v>
      </c>
      <c r="C279">
        <v>173.5</v>
      </c>
      <c r="D279">
        <f t="shared" si="13"/>
        <v>0</v>
      </c>
    </row>
    <row r="280" spans="1:4" ht="12.75">
      <c r="A280" t="s">
        <v>44</v>
      </c>
      <c r="B280">
        <f>SUM(B273:B279)</f>
        <v>2045</v>
      </c>
      <c r="C280" t="s">
        <v>45</v>
      </c>
      <c r="D280">
        <f>SUM(D273:D279)</f>
        <v>222308.24999999997</v>
      </c>
    </row>
    <row r="282" spans="2:4" ht="15.75">
      <c r="B282" s="16" t="s">
        <v>45</v>
      </c>
      <c r="C282" s="16" t="s">
        <v>44</v>
      </c>
      <c r="D282" s="16" t="s">
        <v>51</v>
      </c>
    </row>
    <row r="283" spans="1:4" ht="12.75">
      <c r="A283" s="18" t="s">
        <v>52</v>
      </c>
      <c r="B283" s="18">
        <f>D280</f>
        <v>222308.24999999997</v>
      </c>
      <c r="C283" s="18">
        <f>B280</f>
        <v>2045</v>
      </c>
      <c r="D283" s="24">
        <f>B283/C283</f>
        <v>108.70819070904643</v>
      </c>
    </row>
    <row r="284" ht="12.75">
      <c r="D284" s="23" t="s">
        <v>47</v>
      </c>
    </row>
    <row r="285" spans="2:4" ht="15.75">
      <c r="B285" s="25" t="s">
        <v>74</v>
      </c>
      <c r="C285" s="26"/>
      <c r="D285" s="27"/>
    </row>
  </sheetData>
  <mergeCells count="9">
    <mergeCell ref="A1:D1"/>
    <mergeCell ref="A49:A50"/>
    <mergeCell ref="B200:D200"/>
    <mergeCell ref="B285:D285"/>
    <mergeCell ref="C28:D28"/>
    <mergeCell ref="B217:D217"/>
    <mergeCell ref="B234:D234"/>
    <mergeCell ref="B251:D251"/>
    <mergeCell ref="B268:D268"/>
  </mergeCells>
  <printOptions/>
  <pageMargins left="0.75" right="0.75" top="1" bottom="1" header="0.5" footer="0.5"/>
  <pageSetup fitToHeight="0" fitToWidth="1" horizontalDpi="600" verticalDpi="600" orientation="portrait" scale="86" r:id="rId1"/>
  <rowBreaks count="3" manualBreakCount="3">
    <brk id="153" max="3" man="1"/>
    <brk id="201" max="3" man="1"/>
    <brk id="25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Goobers Garage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Goober</dc:creator>
  <cp:keywords/>
  <dc:description/>
  <cp:lastModifiedBy>SHEC</cp:lastModifiedBy>
  <cp:lastPrinted>2006-02-12T00:32:22Z</cp:lastPrinted>
  <dcterms:created xsi:type="dcterms:W3CDTF">2006-02-12T00:28:32Z</dcterms:created>
  <dcterms:modified xsi:type="dcterms:W3CDTF">2007-04-02T19:31:48Z</dcterms:modified>
  <cp:category/>
  <cp:version/>
  <cp:contentType/>
  <cp:contentStatus/>
</cp:coreProperties>
</file>